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02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<sst xmlns="http://schemas.openxmlformats.org/spreadsheetml/2006/main" count="115" uniqueCount="71">
  <si>
    <t>Omregningsfaktorer</t>
  </si>
  <si>
    <t>kWh til GJ</t>
  </si>
  <si>
    <t>Nm3 til GJ</t>
  </si>
  <si>
    <t>Naturækv</t>
  </si>
  <si>
    <t>Metan</t>
  </si>
  <si>
    <t>1 Nm3 CH4</t>
  </si>
  <si>
    <t>35,8 MJ</t>
  </si>
  <si>
    <t>1 GJ</t>
  </si>
  <si>
    <t>Brændelsesværdi</t>
  </si>
  <si>
    <t>Diesel =</t>
  </si>
  <si>
    <t>42,58 MJ/kg</t>
  </si>
  <si>
    <t>Svarende til</t>
  </si>
  <si>
    <t>36,193 MJ/l</t>
  </si>
  <si>
    <t xml:space="preserve">Mf diesel = </t>
  </si>
  <si>
    <t>0,85 kg/l</t>
  </si>
  <si>
    <t>1 kWh=</t>
  </si>
  <si>
    <t>3,6 MJ</t>
  </si>
  <si>
    <t>VE-tilskud til kraftvarme</t>
  </si>
  <si>
    <t>VE-tilskud til proces</t>
  </si>
  <si>
    <t>VE-tilskud til transport</t>
  </si>
  <si>
    <t>VE-tilskud til kol varme</t>
  </si>
  <si>
    <t>VE-tilskud til  ind. varme</t>
  </si>
  <si>
    <t>VE-tilskud til egen proces</t>
  </si>
  <si>
    <t>Tilskud 
biogas 
anlæg</t>
  </si>
  <si>
    <t>Afgift 
fritagelse</t>
  </si>
  <si>
    <t>I alt</t>
  </si>
  <si>
    <t>Støtte i 2011</t>
  </si>
  <si>
    <t>Støtte i nyt system</t>
  </si>
  <si>
    <t>1 kWh= 3,6 MJ</t>
  </si>
  <si>
    <t>1 kWh= 0,0036 GJ</t>
  </si>
  <si>
    <t>1 MJ = 0,2777777777 kWh</t>
  </si>
  <si>
    <t>1 GJ= 277,777777 kWh</t>
  </si>
  <si>
    <t>Tilskud anven
delse</t>
  </si>
  <si>
    <t>Tilskud 
biogas 
anlæg*</t>
  </si>
  <si>
    <t>1 Nm3 CH4 = 35,8 MJ</t>
  </si>
  <si>
    <t>35,8 MJ/3,6 MJ = 9,95 kWh</t>
  </si>
  <si>
    <t>1 GJ = 1/0,0358 = 27,9329 Nm3 CH4</t>
  </si>
  <si>
    <t>VE-tilskud til nettet</t>
  </si>
  <si>
    <t xml:space="preserve">27,933 Nm3 CH4; energiindhold i 1 Nm CH4 er knap 10 kW, heraf ca. 4 kWh el. </t>
  </si>
  <si>
    <t>22,5 kr/GJ : 27,933 Nm3/GJ = 0,8055 kr/ Nm3 pr. 4 kWh el.</t>
  </si>
  <si>
    <t>Pris pr. kWh el: 0,2014 kr. /kWh el.</t>
  </si>
  <si>
    <t xml:space="preserve">uanset anvendelse - baseret på husdyrgødning kr. 50,-/GJ (49,5) </t>
  </si>
  <si>
    <t xml:space="preserve">bestående af kr. 27 + kr. 22,5. Da de 27 kr. allerede er </t>
  </si>
  <si>
    <r>
      <t xml:space="preserve">Som det fremgår af notatet gives der til </t>
    </r>
    <r>
      <rPr>
        <b/>
        <sz val="9"/>
        <color indexed="8"/>
        <rFont val="Verdana"/>
        <family val="2"/>
      </rPr>
      <t>alt</t>
    </r>
    <r>
      <rPr>
        <sz val="9"/>
        <color indexed="8"/>
        <rFont val="Verdana"/>
        <family val="2"/>
      </rPr>
      <t xml:space="preserve"> biogas – </t>
    </r>
  </si>
  <si>
    <t>indeholdt i den nuværende el-afregningspris er stigningen altså kun på kr. 22,5/GJ.</t>
  </si>
  <si>
    <t xml:space="preserve">Hvis man lægger de 22,5 kr. ovenpå el-afregningsprisen giver det ca. 20 øre pr. kWh el. </t>
  </si>
  <si>
    <t>(1 Nm3 CH4 svarer til 0,0358 GJ, 1 GJ svarer til ca.</t>
  </si>
  <si>
    <t>De 0,27 kr/kWh er det som bliver udbetalt ved en effekt på 35 pct.</t>
  </si>
  <si>
    <t>År</t>
  </si>
  <si>
    <t>El tilskud</t>
  </si>
  <si>
    <t>V/biogas</t>
  </si>
  <si>
    <t>v/ andet biomasse</t>
  </si>
  <si>
    <r>
      <t xml:space="preserve">Det svare til at 100 pct er = </t>
    </r>
    <r>
      <rPr>
        <b/>
        <sz val="11"/>
        <color indexed="30"/>
        <rFont val="Calibri"/>
        <family val="2"/>
      </rPr>
      <t>0,7714</t>
    </r>
    <r>
      <rPr>
        <sz val="11"/>
        <color theme="1"/>
        <rFont val="Calibri"/>
        <family val="2"/>
      </rPr>
      <t xml:space="preserve"> kr./kWh</t>
    </r>
  </si>
  <si>
    <t xml:space="preserve">De 0,16 kr svare til 0,4571 kr/KWh.v/ 35 % v/ 38% = 42,1kr/kWh </t>
  </si>
  <si>
    <t>En mer pris på (3,51-2,69) = 0,82 pr. 4 kWh el= 0,205 kr./kWh el</t>
  </si>
  <si>
    <t>Kr./kWh 2012</t>
  </si>
  <si>
    <t>Kr./GJ 2012</t>
  </si>
  <si>
    <t>Kr./Nm3 CH4 2012</t>
  </si>
  <si>
    <t>Anvendelse tilskud</t>
  </si>
  <si>
    <t>KVV</t>
  </si>
  <si>
    <t>Nettet</t>
  </si>
  <si>
    <t>Proces industrien</t>
  </si>
  <si>
    <t>Afgiftfritagelse</t>
  </si>
  <si>
    <t>Transport</t>
  </si>
  <si>
    <t>Egene proces</t>
  </si>
  <si>
    <t>Ind. Varme</t>
  </si>
  <si>
    <t>Kol. varme</t>
  </si>
  <si>
    <t>Individuel varme</t>
  </si>
  <si>
    <t>Fast pris m/ husdyrg.</t>
  </si>
  <si>
    <t>Fast pris u/ husdyrg.</t>
  </si>
  <si>
    <t>* 27,5 + 22,5 kr/GJ Basistilskud + tilskud v/ husdyrgødning</t>
  </si>
</sst>
</file>

<file path=xl/styles.xml><?xml version="1.0" encoding="utf-8"?>
<styleSheet xmlns="http://schemas.openxmlformats.org/spreadsheetml/2006/main">
  <numFmts count="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b/>
      <sz val="11"/>
      <color indexed="3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9"/>
      <color theme="1"/>
      <name val="Verdana"/>
      <family val="2"/>
    </font>
    <font>
      <b/>
      <sz val="11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3" applyNumberFormat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21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39" fillId="0" borderId="0" xfId="0" applyFont="1" applyAlignment="1">
      <alignment vertic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Alignment="1">
      <alignment wrapText="1"/>
    </xf>
    <xf numFmtId="0" fontId="0" fillId="0" borderId="12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" fontId="0" fillId="0" borderId="13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33" borderId="0" xfId="0" applyNumberFormat="1" applyFill="1" applyAlignment="1">
      <alignment/>
    </xf>
    <xf numFmtId="0" fontId="0" fillId="33" borderId="16" xfId="0" applyFill="1" applyBorder="1" applyAlignment="1">
      <alignment/>
    </xf>
    <xf numFmtId="4" fontId="0" fillId="8" borderId="13" xfId="0" applyNumberFormat="1" applyFill="1" applyBorder="1" applyAlignment="1">
      <alignment/>
    </xf>
    <xf numFmtId="0" fontId="40" fillId="8" borderId="0" xfId="0" applyFont="1" applyFill="1" applyBorder="1" applyAlignment="1">
      <alignment/>
    </xf>
    <xf numFmtId="4" fontId="0" fillId="8" borderId="10" xfId="0" applyNumberForma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Border="1" applyAlignment="1">
      <alignment horizontal="right" wrapText="1"/>
    </xf>
    <xf numFmtId="0" fontId="0" fillId="14" borderId="0" xfId="0" applyFill="1" applyAlignment="1">
      <alignment wrapText="1"/>
    </xf>
    <xf numFmtId="0" fontId="0" fillId="14" borderId="0" xfId="0" applyFill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-0.0085"/>
          <c:w val="0.9092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Ark3!$B$3</c:f>
              <c:strCache>
                <c:ptCount val="1"/>
                <c:pt idx="0">
                  <c:v>Fast pris u/ husdyrg.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Ark3!$C$2:$I$2</c:f>
              <c:strCache/>
            </c:strRef>
          </c:cat>
          <c:val>
            <c:numRef>
              <c:f>Ark3!$C$3:$I$3</c:f>
              <c:numCache/>
            </c:numRef>
          </c:val>
        </c:ser>
        <c:ser>
          <c:idx val="1"/>
          <c:order val="1"/>
          <c:tx>
            <c:strRef>
              <c:f>Ark3!$B$4</c:f>
              <c:strCache>
                <c:ptCount val="1"/>
                <c:pt idx="0">
                  <c:v>Fast pris m/ husdyrg.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Ark3!$C$2:$I$2</c:f>
              <c:strCache/>
            </c:strRef>
          </c:cat>
          <c:val>
            <c:numRef>
              <c:f>Ark3!$C$4:$I$4</c:f>
              <c:numCache/>
            </c:numRef>
          </c:val>
        </c:ser>
        <c:ser>
          <c:idx val="2"/>
          <c:order val="2"/>
          <c:tx>
            <c:strRef>
              <c:f>Ark3!$B$5</c:f>
              <c:strCache>
                <c:ptCount val="1"/>
                <c:pt idx="0">
                  <c:v>Anvendelse tilskud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Ark3!$C$2:$I$2</c:f>
              <c:strCache/>
            </c:strRef>
          </c:cat>
          <c:val>
            <c:numRef>
              <c:f>Ark3!$C$5:$I$5</c:f>
              <c:numCache/>
            </c:numRef>
          </c:val>
        </c:ser>
        <c:ser>
          <c:idx val="3"/>
          <c:order val="3"/>
          <c:tx>
            <c:strRef>
              <c:f>Ark3!$B$6</c:f>
              <c:strCache>
                <c:ptCount val="1"/>
                <c:pt idx="0">
                  <c:v>Afgiftfritagelse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Ark3!$C$2:$I$2</c:f>
              <c:strCache/>
            </c:strRef>
          </c:cat>
          <c:val>
            <c:numRef>
              <c:f>Ark3!$C$6:$I$6</c:f>
              <c:numCache/>
            </c:numRef>
          </c:val>
        </c:ser>
        <c:overlap val="100"/>
        <c:axId val="25722611"/>
        <c:axId val="30176908"/>
      </c:barChart>
      <c:catAx>
        <c:axId val="25722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176908"/>
        <c:crosses val="autoZero"/>
        <c:auto val="1"/>
        <c:lblOffset val="100"/>
        <c:tickLblSkip val="1"/>
        <c:noMultiLvlLbl val="0"/>
      </c:catAx>
      <c:valAx>
        <c:axId val="301769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Kr./kWh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226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5"/>
          <c:y val="0.81725"/>
          <c:w val="0.5435"/>
          <c:h val="0.1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12</xdr:row>
      <xdr:rowOff>66675</xdr:rowOff>
    </xdr:from>
    <xdr:to>
      <xdr:col>11</xdr:col>
      <xdr:colOff>209550</xdr:colOff>
      <xdr:row>26</xdr:row>
      <xdr:rowOff>142875</xdr:rowOff>
    </xdr:to>
    <xdr:graphicFrame>
      <xdr:nvGraphicFramePr>
        <xdr:cNvPr id="1" name="Diagram 4"/>
        <xdr:cNvGraphicFramePr/>
      </xdr:nvGraphicFramePr>
      <xdr:xfrm>
        <a:off x="3733800" y="23526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7"/>
  <sheetViews>
    <sheetView tabSelected="1" zoomScalePageLayoutView="0" workbookViewId="0" topLeftCell="A1">
      <selection activeCell="I26" sqref="I26"/>
    </sheetView>
  </sheetViews>
  <sheetFormatPr defaultColWidth="9.140625" defaultRowHeight="15"/>
  <cols>
    <col min="2" max="2" width="13.421875" style="0" customWidth="1"/>
    <col min="4" max="4" width="11.57421875" style="0" customWidth="1"/>
  </cols>
  <sheetData>
    <row r="2" ht="15">
      <c r="B2" s="2" t="s">
        <v>0</v>
      </c>
    </row>
    <row r="4" spans="2:5" ht="15">
      <c r="B4" s="1" t="s">
        <v>1</v>
      </c>
      <c r="C4" s="1">
        <v>277.7778</v>
      </c>
      <c r="D4" s="1"/>
      <c r="E4" s="1"/>
    </row>
    <row r="5" spans="2:5" ht="15">
      <c r="B5" s="1" t="s">
        <v>2</v>
      </c>
      <c r="C5" s="1">
        <v>25.25</v>
      </c>
      <c r="D5" s="1" t="s">
        <v>3</v>
      </c>
      <c r="E5" s="1"/>
    </row>
    <row r="6" spans="2:5" ht="15">
      <c r="B6" s="1" t="s">
        <v>2</v>
      </c>
      <c r="C6" s="1">
        <v>27.95</v>
      </c>
      <c r="D6" s="1" t="s">
        <v>4</v>
      </c>
      <c r="E6" s="1"/>
    </row>
    <row r="8" spans="2:3" ht="15">
      <c r="B8" t="s">
        <v>5</v>
      </c>
      <c r="C8" t="s">
        <v>6</v>
      </c>
    </row>
    <row r="9" ht="15">
      <c r="B9" t="s">
        <v>7</v>
      </c>
    </row>
    <row r="11" ht="15">
      <c r="B11" t="s">
        <v>8</v>
      </c>
    </row>
    <row r="12" spans="2:3" ht="15">
      <c r="B12" t="s">
        <v>9</v>
      </c>
      <c r="C12" t="s">
        <v>10</v>
      </c>
    </row>
    <row r="13" spans="2:3" ht="15">
      <c r="B13" t="s">
        <v>11</v>
      </c>
      <c r="C13" t="s">
        <v>12</v>
      </c>
    </row>
    <row r="15" spans="2:3" ht="15">
      <c r="B15" t="s">
        <v>13</v>
      </c>
      <c r="C15" t="s">
        <v>14</v>
      </c>
    </row>
    <row r="17" spans="2:3" ht="15">
      <c r="B17" t="s">
        <v>15</v>
      </c>
      <c r="C17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73"/>
  <sheetViews>
    <sheetView zoomScalePageLayoutView="0" workbookViewId="0" topLeftCell="A1">
      <selection activeCell="B32" sqref="B32"/>
    </sheetView>
  </sheetViews>
  <sheetFormatPr defaultColWidth="9.140625" defaultRowHeight="15"/>
  <cols>
    <col min="1" max="1" width="1.7109375" style="0" customWidth="1"/>
    <col min="2" max="2" width="24.140625" style="0" customWidth="1"/>
    <col min="3" max="4" width="7.28125" style="0" bestFit="1" customWidth="1"/>
    <col min="5" max="5" width="9.421875" style="0" bestFit="1" customWidth="1"/>
    <col min="6" max="6" width="5.00390625" style="0" bestFit="1" customWidth="1"/>
    <col min="7" max="7" width="7.421875" style="0" bestFit="1" customWidth="1"/>
    <col min="8" max="8" width="7.28125" style="0" bestFit="1" customWidth="1"/>
    <col min="9" max="9" width="9.421875" style="0" bestFit="1" customWidth="1"/>
    <col min="10" max="10" width="5.421875" style="0" customWidth="1"/>
    <col min="11" max="11" width="3.00390625" style="0" customWidth="1"/>
  </cols>
  <sheetData>
    <row r="2" spans="2:10" ht="15">
      <c r="B2" t="s">
        <v>56</v>
      </c>
      <c r="C2" s="40" t="s">
        <v>26</v>
      </c>
      <c r="D2" s="40"/>
      <c r="E2" s="40"/>
      <c r="F2" s="40"/>
      <c r="G2" s="40" t="s">
        <v>27</v>
      </c>
      <c r="H2" s="40"/>
      <c r="I2" s="40"/>
      <c r="J2" s="40"/>
    </row>
    <row r="3" spans="3:11" ht="45">
      <c r="C3" s="3" t="s">
        <v>23</v>
      </c>
      <c r="D3" s="3" t="s">
        <v>32</v>
      </c>
      <c r="E3" s="3" t="s">
        <v>24</v>
      </c>
      <c r="F3" s="9" t="s">
        <v>25</v>
      </c>
      <c r="G3" s="4" t="s">
        <v>33</v>
      </c>
      <c r="H3" s="36" t="s">
        <v>32</v>
      </c>
      <c r="I3" s="36" t="s">
        <v>24</v>
      </c>
      <c r="J3" s="8" t="s">
        <v>25</v>
      </c>
      <c r="K3" s="35"/>
    </row>
    <row r="4" spans="2:11" ht="15">
      <c r="B4" t="s">
        <v>17</v>
      </c>
      <c r="C4">
        <v>0</v>
      </c>
      <c r="D4">
        <v>44</v>
      </c>
      <c r="E4">
        <v>31</v>
      </c>
      <c r="F4" s="11">
        <f>SUM(C4:E4)</f>
        <v>75</v>
      </c>
      <c r="G4" s="5">
        <v>50</v>
      </c>
      <c r="H4" s="37">
        <v>17</v>
      </c>
      <c r="I4" s="37">
        <v>31</v>
      </c>
      <c r="J4" s="5">
        <f>SUM(G4:I4)</f>
        <v>98</v>
      </c>
      <c r="K4" s="6"/>
    </row>
    <row r="5" spans="2:11" ht="15">
      <c r="B5" s="1" t="s">
        <v>18</v>
      </c>
      <c r="C5">
        <v>0</v>
      </c>
      <c r="D5">
        <v>0</v>
      </c>
      <c r="E5">
        <v>8</v>
      </c>
      <c r="F5" s="11">
        <f aca="true" t="shared" si="0" ref="F5:F10">SUM(C5:E5)</f>
        <v>8</v>
      </c>
      <c r="G5" s="5">
        <v>50</v>
      </c>
      <c r="H5" s="37">
        <v>12</v>
      </c>
      <c r="I5" s="37">
        <v>8</v>
      </c>
      <c r="J5" s="5">
        <f aca="true" t="shared" si="1" ref="J5:J10">SUM(G5:I5)</f>
        <v>70</v>
      </c>
      <c r="K5" s="6"/>
    </row>
    <row r="6" spans="2:11" ht="15">
      <c r="B6" s="1" t="s">
        <v>37</v>
      </c>
      <c r="C6">
        <v>0</v>
      </c>
      <c r="D6">
        <v>0</v>
      </c>
      <c r="E6">
        <v>0</v>
      </c>
      <c r="F6" s="11">
        <f t="shared" si="0"/>
        <v>0</v>
      </c>
      <c r="G6" s="5">
        <v>50</v>
      </c>
      <c r="H6" s="37">
        <v>48</v>
      </c>
      <c r="I6" s="37">
        <v>0</v>
      </c>
      <c r="J6" s="5">
        <f t="shared" si="1"/>
        <v>98</v>
      </c>
      <c r="K6" s="6"/>
    </row>
    <row r="7" spans="2:11" ht="15">
      <c r="B7" s="1" t="s">
        <v>19</v>
      </c>
      <c r="C7">
        <v>0</v>
      </c>
      <c r="D7" s="1">
        <v>0</v>
      </c>
      <c r="E7">
        <v>0</v>
      </c>
      <c r="F7" s="11">
        <f t="shared" si="0"/>
        <v>0</v>
      </c>
      <c r="G7" s="5">
        <v>50</v>
      </c>
      <c r="H7" s="37">
        <v>12</v>
      </c>
      <c r="I7" s="37">
        <v>0</v>
      </c>
      <c r="J7" s="5">
        <f t="shared" si="1"/>
        <v>62</v>
      </c>
      <c r="K7" s="6"/>
    </row>
    <row r="8" spans="2:11" ht="15">
      <c r="B8" s="1" t="s">
        <v>20</v>
      </c>
      <c r="C8">
        <v>0</v>
      </c>
      <c r="D8" s="1">
        <v>0</v>
      </c>
      <c r="E8">
        <v>48</v>
      </c>
      <c r="F8" s="11">
        <f t="shared" si="0"/>
        <v>48</v>
      </c>
      <c r="G8" s="5">
        <v>50</v>
      </c>
      <c r="H8" s="37">
        <v>0</v>
      </c>
      <c r="I8" s="37">
        <v>48</v>
      </c>
      <c r="J8" s="5">
        <f t="shared" si="1"/>
        <v>98</v>
      </c>
      <c r="K8" s="6"/>
    </row>
    <row r="9" spans="2:11" ht="15">
      <c r="B9" s="1" t="s">
        <v>21</v>
      </c>
      <c r="C9">
        <v>0</v>
      </c>
      <c r="D9" s="1">
        <v>0</v>
      </c>
      <c r="E9">
        <v>57</v>
      </c>
      <c r="F9" s="11">
        <f t="shared" si="0"/>
        <v>57</v>
      </c>
      <c r="G9" s="5">
        <v>50</v>
      </c>
      <c r="H9" s="37">
        <v>0</v>
      </c>
      <c r="I9" s="37">
        <v>57</v>
      </c>
      <c r="J9" s="5">
        <f t="shared" si="1"/>
        <v>107</v>
      </c>
      <c r="K9" s="6"/>
    </row>
    <row r="10" spans="2:11" ht="15">
      <c r="B10" s="1" t="s">
        <v>22</v>
      </c>
      <c r="C10">
        <v>0</v>
      </c>
      <c r="D10" s="1">
        <v>0</v>
      </c>
      <c r="E10">
        <v>8</v>
      </c>
      <c r="F10" s="11">
        <f t="shared" si="0"/>
        <v>8</v>
      </c>
      <c r="G10" s="5">
        <v>50</v>
      </c>
      <c r="H10" s="37">
        <v>0</v>
      </c>
      <c r="I10" s="37">
        <v>8</v>
      </c>
      <c r="J10" s="5">
        <f t="shared" si="1"/>
        <v>58</v>
      </c>
      <c r="K10" s="6"/>
    </row>
    <row r="11" ht="15">
      <c r="B11" s="1"/>
    </row>
    <row r="12" ht="15">
      <c r="B12" s="1" t="s">
        <v>70</v>
      </c>
    </row>
    <row r="13" ht="15">
      <c r="B13" s="1"/>
    </row>
    <row r="14" spans="2:10" ht="15">
      <c r="B14" s="1" t="s">
        <v>55</v>
      </c>
      <c r="C14" s="41" t="s">
        <v>26</v>
      </c>
      <c r="D14" s="41"/>
      <c r="E14" s="41"/>
      <c r="F14" s="41"/>
      <c r="G14" s="41" t="s">
        <v>27</v>
      </c>
      <c r="H14" s="41"/>
      <c r="I14" s="41"/>
      <c r="J14" s="41"/>
    </row>
    <row r="15" spans="2:10" ht="45">
      <c r="B15" s="1"/>
      <c r="C15" s="20" t="s">
        <v>23</v>
      </c>
      <c r="D15" s="20" t="s">
        <v>32</v>
      </c>
      <c r="E15" s="20" t="s">
        <v>24</v>
      </c>
      <c r="F15" s="21" t="s">
        <v>25</v>
      </c>
      <c r="G15" s="22" t="s">
        <v>23</v>
      </c>
      <c r="H15" s="20" t="s">
        <v>32</v>
      </c>
      <c r="I15" s="20" t="s">
        <v>24</v>
      </c>
      <c r="J15" s="23" t="s">
        <v>25</v>
      </c>
    </row>
    <row r="16" spans="2:10" ht="15">
      <c r="B16" s="1" t="s">
        <v>17</v>
      </c>
      <c r="C16" s="24">
        <v>0</v>
      </c>
      <c r="D16" s="28">
        <f>D4/(1/0.0036)</f>
        <v>0.1584</v>
      </c>
      <c r="E16" s="25">
        <f>E4/(1/0.0036)</f>
        <v>0.1116</v>
      </c>
      <c r="F16" s="30">
        <f>SUM(C16:E16)</f>
        <v>0.27</v>
      </c>
      <c r="G16" s="27">
        <f>G4/(1/0.0036)</f>
        <v>0.18</v>
      </c>
      <c r="H16" s="25">
        <f>H4/(1/0.0036)</f>
        <v>0.061200000000000004</v>
      </c>
      <c r="I16" s="25">
        <f>I4/(1/0.0036)</f>
        <v>0.1116</v>
      </c>
      <c r="J16" s="27">
        <f>SUM(G16:I16)</f>
        <v>0.3528</v>
      </c>
    </row>
    <row r="17" spans="2:15" ht="15">
      <c r="B17" s="1" t="s">
        <v>18</v>
      </c>
      <c r="C17" s="24">
        <v>0</v>
      </c>
      <c r="D17" s="25">
        <f aca="true" t="shared" si="2" ref="D17:E22">D5/(1/0.0036)</f>
        <v>0</v>
      </c>
      <c r="E17" s="25">
        <f t="shared" si="2"/>
        <v>0.0288</v>
      </c>
      <c r="F17" s="26">
        <f aca="true" t="shared" si="3" ref="F17:F22">SUM(C17:E17)</f>
        <v>0.0288</v>
      </c>
      <c r="G17" s="27">
        <f aca="true" t="shared" si="4" ref="G17:I22">G5/(1/0.0036)</f>
        <v>0.18</v>
      </c>
      <c r="H17" s="25">
        <f t="shared" si="4"/>
        <v>0.0432</v>
      </c>
      <c r="I17" s="25">
        <f t="shared" si="4"/>
        <v>0.0288</v>
      </c>
      <c r="J17" s="27">
        <f aca="true" t="shared" si="5" ref="J17:J22">SUM(G17:I17)</f>
        <v>0.252</v>
      </c>
      <c r="L17" s="1"/>
      <c r="M17" s="1"/>
      <c r="N17" s="1"/>
      <c r="O17" s="1"/>
    </row>
    <row r="18" spans="2:15" ht="15">
      <c r="B18" s="1" t="s">
        <v>37</v>
      </c>
      <c r="C18" s="24">
        <v>0</v>
      </c>
      <c r="D18" s="25">
        <f t="shared" si="2"/>
        <v>0</v>
      </c>
      <c r="E18" s="25">
        <f t="shared" si="2"/>
        <v>0</v>
      </c>
      <c r="F18" s="26">
        <f t="shared" si="3"/>
        <v>0</v>
      </c>
      <c r="G18" s="27">
        <f t="shared" si="4"/>
        <v>0.18</v>
      </c>
      <c r="H18" s="25">
        <f t="shared" si="4"/>
        <v>0.1728</v>
      </c>
      <c r="I18" s="25">
        <f t="shared" si="4"/>
        <v>0</v>
      </c>
      <c r="J18" s="27">
        <f t="shared" si="5"/>
        <v>0.3528</v>
      </c>
      <c r="L18" s="1"/>
      <c r="M18" s="1"/>
      <c r="N18" s="1"/>
      <c r="O18" s="1"/>
    </row>
    <row r="19" spans="2:15" ht="15">
      <c r="B19" s="1" t="s">
        <v>19</v>
      </c>
      <c r="C19" s="24">
        <v>0</v>
      </c>
      <c r="D19" s="25">
        <f t="shared" si="2"/>
        <v>0</v>
      </c>
      <c r="E19" s="25">
        <f t="shared" si="2"/>
        <v>0</v>
      </c>
      <c r="F19" s="26">
        <f t="shared" si="3"/>
        <v>0</v>
      </c>
      <c r="G19" s="27">
        <f t="shared" si="4"/>
        <v>0.18</v>
      </c>
      <c r="H19" s="25">
        <f t="shared" si="4"/>
        <v>0.0432</v>
      </c>
      <c r="I19" s="25">
        <f t="shared" si="4"/>
        <v>0</v>
      </c>
      <c r="J19" s="27">
        <f t="shared" si="5"/>
        <v>0.2232</v>
      </c>
      <c r="L19" s="1"/>
      <c r="M19" s="1"/>
      <c r="N19" s="1"/>
      <c r="O19" s="1"/>
    </row>
    <row r="20" spans="2:15" ht="15">
      <c r="B20" s="1" t="s">
        <v>20</v>
      </c>
      <c r="C20" s="24">
        <v>0</v>
      </c>
      <c r="D20" s="25">
        <f t="shared" si="2"/>
        <v>0</v>
      </c>
      <c r="E20" s="25">
        <f t="shared" si="2"/>
        <v>0.1728</v>
      </c>
      <c r="F20" s="26">
        <f t="shared" si="3"/>
        <v>0.1728</v>
      </c>
      <c r="G20" s="27">
        <f t="shared" si="4"/>
        <v>0.18</v>
      </c>
      <c r="H20" s="25">
        <f t="shared" si="4"/>
        <v>0</v>
      </c>
      <c r="I20" s="25">
        <f t="shared" si="4"/>
        <v>0.1728</v>
      </c>
      <c r="J20" s="27">
        <f t="shared" si="5"/>
        <v>0.3528</v>
      </c>
      <c r="L20" s="1"/>
      <c r="M20" s="1"/>
      <c r="N20" s="1"/>
      <c r="O20" s="1"/>
    </row>
    <row r="21" spans="2:15" ht="15">
      <c r="B21" s="1" t="s">
        <v>21</v>
      </c>
      <c r="C21" s="24">
        <v>0</v>
      </c>
      <c r="D21" s="25">
        <f t="shared" si="2"/>
        <v>0</v>
      </c>
      <c r="E21" s="25">
        <f t="shared" si="2"/>
        <v>0.2052</v>
      </c>
      <c r="F21" s="26">
        <f t="shared" si="3"/>
        <v>0.2052</v>
      </c>
      <c r="G21" s="27">
        <f t="shared" si="4"/>
        <v>0.18</v>
      </c>
      <c r="H21" s="25">
        <f t="shared" si="4"/>
        <v>0</v>
      </c>
      <c r="I21" s="25">
        <f t="shared" si="4"/>
        <v>0.2052</v>
      </c>
      <c r="J21" s="27">
        <f t="shared" si="5"/>
        <v>0.3852</v>
      </c>
      <c r="L21" s="1"/>
      <c r="M21" s="1"/>
      <c r="N21" s="1"/>
      <c r="O21" s="1"/>
    </row>
    <row r="22" spans="2:15" ht="15">
      <c r="B22" s="1" t="s">
        <v>22</v>
      </c>
      <c r="C22" s="24">
        <v>0</v>
      </c>
      <c r="D22" s="25">
        <f t="shared" si="2"/>
        <v>0</v>
      </c>
      <c r="E22" s="25">
        <f t="shared" si="2"/>
        <v>0.0288</v>
      </c>
      <c r="F22" s="26">
        <f t="shared" si="3"/>
        <v>0.0288</v>
      </c>
      <c r="G22" s="27">
        <f t="shared" si="4"/>
        <v>0.18</v>
      </c>
      <c r="H22" s="25">
        <f t="shared" si="4"/>
        <v>0</v>
      </c>
      <c r="I22" s="25">
        <f t="shared" si="4"/>
        <v>0.0288</v>
      </c>
      <c r="J22" s="27">
        <f t="shared" si="5"/>
        <v>0.20879999999999999</v>
      </c>
      <c r="L22" s="1"/>
      <c r="M22" s="1"/>
      <c r="N22" s="1"/>
      <c r="O22" s="1"/>
    </row>
    <row r="23" ht="15">
      <c r="C23" t="s">
        <v>47</v>
      </c>
    </row>
    <row r="24" ht="15">
      <c r="C24" t="s">
        <v>52</v>
      </c>
    </row>
    <row r="25" spans="3:10" s="1" customFormat="1" ht="15">
      <c r="C25" s="15" t="s">
        <v>53</v>
      </c>
      <c r="D25" s="15"/>
      <c r="E25" s="15"/>
      <c r="F25" s="15"/>
      <c r="G25" s="15"/>
      <c r="H25" s="15"/>
      <c r="I25" s="15"/>
      <c r="J25" s="15"/>
    </row>
    <row r="26" spans="3:10" s="1" customFormat="1" ht="15">
      <c r="C26" s="15"/>
      <c r="D26" s="15"/>
      <c r="E26" s="15"/>
      <c r="F26" s="15"/>
      <c r="G26" s="15"/>
      <c r="H26" s="15"/>
      <c r="I26" s="15"/>
      <c r="J26" s="15"/>
    </row>
    <row r="27" spans="2:10" s="1" customFormat="1" ht="15">
      <c r="B27" s="1" t="str">
        <f>B14</f>
        <v>Kr./kWh 2012</v>
      </c>
      <c r="C27" s="40" t="str">
        <f>C14</f>
        <v>Støtte i 2011</v>
      </c>
      <c r="D27" s="40"/>
      <c r="E27" s="40"/>
      <c r="F27" s="40"/>
      <c r="G27" s="42" t="str">
        <f>G14</f>
        <v>Støtte i nyt system</v>
      </c>
      <c r="H27" s="40"/>
      <c r="I27" s="40"/>
      <c r="J27" s="40"/>
    </row>
    <row r="28" spans="2:10" s="1" customFormat="1" ht="46.5" customHeight="1">
      <c r="B28" s="1">
        <f>B15</f>
        <v>0</v>
      </c>
      <c r="C28" s="20" t="s">
        <v>23</v>
      </c>
      <c r="D28" s="20" t="s">
        <v>32</v>
      </c>
      <c r="E28" s="20" t="s">
        <v>24</v>
      </c>
      <c r="F28" s="5" t="str">
        <f>F15</f>
        <v>I alt</v>
      </c>
      <c r="G28" s="22" t="s">
        <v>23</v>
      </c>
      <c r="H28" s="20" t="s">
        <v>32</v>
      </c>
      <c r="I28" s="20" t="s">
        <v>24</v>
      </c>
      <c r="J28" s="13" t="str">
        <f>J15</f>
        <v>I alt</v>
      </c>
    </row>
    <row r="29" spans="2:10" s="1" customFormat="1" ht="15">
      <c r="B29" s="1" t="str">
        <f>B16</f>
        <v>VE-tilskud til kraftvarme</v>
      </c>
      <c r="C29" s="15">
        <f>C16</f>
        <v>0</v>
      </c>
      <c r="D29" s="15">
        <f aca="true" t="shared" si="6" ref="D29:I29">D16/0.35</f>
        <v>0.4525714285714286</v>
      </c>
      <c r="E29" s="15">
        <f t="shared" si="6"/>
        <v>0.3188571428571429</v>
      </c>
      <c r="F29" s="5">
        <f t="shared" si="6"/>
        <v>0.7714285714285716</v>
      </c>
      <c r="G29" s="38">
        <f t="shared" si="6"/>
        <v>0.5142857142857143</v>
      </c>
      <c r="H29" s="39">
        <f t="shared" si="6"/>
        <v>0.17485714285714288</v>
      </c>
      <c r="I29" s="39">
        <f t="shared" si="6"/>
        <v>0.3188571428571429</v>
      </c>
      <c r="J29" s="5">
        <f>SUM(G29:I29)</f>
        <v>1.0080000000000002</v>
      </c>
    </row>
    <row r="30" spans="2:10" s="1" customFormat="1" ht="15">
      <c r="B30" s="1" t="str">
        <f>B17</f>
        <v>VE-tilskud til proces</v>
      </c>
      <c r="C30" s="15">
        <f>C17</f>
        <v>0</v>
      </c>
      <c r="D30" s="15">
        <f>D17</f>
        <v>0</v>
      </c>
      <c r="E30" s="15">
        <f>E17/0.35</f>
        <v>0.0822857142857143</v>
      </c>
      <c r="F30" s="5">
        <f>F17/0.35</f>
        <v>0.0822857142857143</v>
      </c>
      <c r="G30" s="38">
        <f aca="true" t="shared" si="7" ref="G30:I35">G17/0.35</f>
        <v>0.5142857142857143</v>
      </c>
      <c r="H30" s="39">
        <f t="shared" si="7"/>
        <v>0.12342857142857144</v>
      </c>
      <c r="I30" s="39">
        <f t="shared" si="7"/>
        <v>0.0822857142857143</v>
      </c>
      <c r="J30" s="5">
        <f aca="true" t="shared" si="8" ref="J30:J35">SUM(G30:I30)</f>
        <v>0.7200000000000001</v>
      </c>
    </row>
    <row r="31" spans="2:10" s="1" customFormat="1" ht="15">
      <c r="B31" s="1" t="str">
        <f>B18</f>
        <v>VE-tilskud til nettet</v>
      </c>
      <c r="C31" s="15">
        <f>C18</f>
        <v>0</v>
      </c>
      <c r="D31" s="15">
        <f>D18</f>
        <v>0</v>
      </c>
      <c r="E31" s="15">
        <f>E18</f>
        <v>0</v>
      </c>
      <c r="F31" s="5">
        <f>F18</f>
        <v>0</v>
      </c>
      <c r="G31" s="38">
        <f t="shared" si="7"/>
        <v>0.5142857142857143</v>
      </c>
      <c r="H31" s="39">
        <f t="shared" si="7"/>
        <v>0.49371428571428577</v>
      </c>
      <c r="I31" s="39">
        <f t="shared" si="7"/>
        <v>0</v>
      </c>
      <c r="J31" s="5">
        <f t="shared" si="8"/>
        <v>1.008</v>
      </c>
    </row>
    <row r="32" spans="2:10" s="1" customFormat="1" ht="15">
      <c r="B32" s="1" t="str">
        <f>B19</f>
        <v>VE-tilskud til transport</v>
      </c>
      <c r="C32" s="15">
        <f>C19</f>
        <v>0</v>
      </c>
      <c r="D32" s="15">
        <f>D19</f>
        <v>0</v>
      </c>
      <c r="E32" s="15">
        <f>E19</f>
        <v>0</v>
      </c>
      <c r="F32" s="5">
        <f>F19</f>
        <v>0</v>
      </c>
      <c r="G32" s="38">
        <f t="shared" si="7"/>
        <v>0.5142857142857143</v>
      </c>
      <c r="H32" s="39">
        <f t="shared" si="7"/>
        <v>0.12342857142857144</v>
      </c>
      <c r="I32" s="39">
        <f t="shared" si="7"/>
        <v>0</v>
      </c>
      <c r="J32" s="5">
        <f t="shared" si="8"/>
        <v>0.6377142857142858</v>
      </c>
    </row>
    <row r="33" spans="2:10" s="1" customFormat="1" ht="15">
      <c r="B33" s="1" t="str">
        <f>B20</f>
        <v>VE-tilskud til kol varme</v>
      </c>
      <c r="C33" s="15">
        <f>C20</f>
        <v>0</v>
      </c>
      <c r="D33" s="15">
        <f>D20</f>
        <v>0</v>
      </c>
      <c r="E33" s="15">
        <f aca="true" t="shared" si="9" ref="E33:F35">E20/0.35</f>
        <v>0.49371428571428577</v>
      </c>
      <c r="F33" s="5">
        <f t="shared" si="9"/>
        <v>0.49371428571428577</v>
      </c>
      <c r="G33" s="38">
        <f t="shared" si="7"/>
        <v>0.5142857142857143</v>
      </c>
      <c r="H33" s="39">
        <f t="shared" si="7"/>
        <v>0</v>
      </c>
      <c r="I33" s="39">
        <f t="shared" si="7"/>
        <v>0.49371428571428577</v>
      </c>
      <c r="J33" s="5">
        <f t="shared" si="8"/>
        <v>1.008</v>
      </c>
    </row>
    <row r="34" spans="2:10" s="1" customFormat="1" ht="15">
      <c r="B34" s="1" t="str">
        <f>B21</f>
        <v>VE-tilskud til  ind. varme</v>
      </c>
      <c r="C34" s="15">
        <f>C21</f>
        <v>0</v>
      </c>
      <c r="D34" s="15">
        <f>D21</f>
        <v>0</v>
      </c>
      <c r="E34" s="15">
        <f t="shared" si="9"/>
        <v>0.5862857142857143</v>
      </c>
      <c r="F34" s="5">
        <f t="shared" si="9"/>
        <v>0.5862857142857143</v>
      </c>
      <c r="G34" s="38">
        <f t="shared" si="7"/>
        <v>0.5142857142857143</v>
      </c>
      <c r="H34" s="39">
        <f t="shared" si="7"/>
        <v>0</v>
      </c>
      <c r="I34" s="39">
        <f t="shared" si="7"/>
        <v>0.5862857142857143</v>
      </c>
      <c r="J34" s="5">
        <f t="shared" si="8"/>
        <v>1.1005714285714285</v>
      </c>
    </row>
    <row r="35" spans="2:10" s="1" customFormat="1" ht="15">
      <c r="B35" s="1" t="str">
        <f>B22</f>
        <v>VE-tilskud til egen proces</v>
      </c>
      <c r="C35" s="15">
        <f>C22</f>
        <v>0</v>
      </c>
      <c r="D35" s="15">
        <f>D22</f>
        <v>0</v>
      </c>
      <c r="E35" s="15">
        <f t="shared" si="9"/>
        <v>0.0822857142857143</v>
      </c>
      <c r="F35" s="5">
        <f t="shared" si="9"/>
        <v>0.0822857142857143</v>
      </c>
      <c r="G35" s="38">
        <f t="shared" si="7"/>
        <v>0.5142857142857143</v>
      </c>
      <c r="H35" s="39">
        <f t="shared" si="7"/>
        <v>0</v>
      </c>
      <c r="I35" s="39">
        <f t="shared" si="7"/>
        <v>0.0822857142857143</v>
      </c>
      <c r="J35" s="5">
        <f t="shared" si="8"/>
        <v>0.5965714285714286</v>
      </c>
    </row>
    <row r="36" spans="3:10" s="1" customFormat="1" ht="15">
      <c r="C36" s="15"/>
      <c r="D36" s="15"/>
      <c r="E36" s="15"/>
      <c r="F36" s="15"/>
      <c r="G36" s="15"/>
      <c r="H36" s="15"/>
      <c r="I36" s="15"/>
      <c r="J36" s="15"/>
    </row>
    <row r="37" s="1" customFormat="1" ht="15"/>
    <row r="38" spans="2:11" ht="15">
      <c r="B38" t="s">
        <v>28</v>
      </c>
      <c r="K38" s="15"/>
    </row>
    <row r="39" spans="2:11" ht="15">
      <c r="B39" s="15" t="s">
        <v>29</v>
      </c>
      <c r="C39" s="13"/>
      <c r="D39" s="14"/>
      <c r="E39" s="19" t="s">
        <v>48</v>
      </c>
      <c r="F39" s="19">
        <v>2008</v>
      </c>
      <c r="G39" s="19">
        <v>2009</v>
      </c>
      <c r="H39" s="19">
        <v>2010</v>
      </c>
      <c r="I39" s="19">
        <v>2011</v>
      </c>
      <c r="J39" s="34">
        <v>2012</v>
      </c>
      <c r="K39" s="15"/>
    </row>
    <row r="40" spans="2:11" ht="15">
      <c r="B40" s="15" t="s">
        <v>30</v>
      </c>
      <c r="C40" s="5" t="s">
        <v>50</v>
      </c>
      <c r="D40" s="15"/>
      <c r="E40" s="15" t="s">
        <v>49</v>
      </c>
      <c r="F40" s="15">
        <v>74.5</v>
      </c>
      <c r="G40" s="15"/>
      <c r="H40" s="31">
        <v>77.2</v>
      </c>
      <c r="I40" s="15">
        <v>78.1</v>
      </c>
      <c r="J40" s="33">
        <v>79</v>
      </c>
      <c r="K40" s="15"/>
    </row>
    <row r="41" spans="2:11" ht="15">
      <c r="B41" s="15" t="s">
        <v>31</v>
      </c>
      <c r="C41" s="16" t="s">
        <v>51</v>
      </c>
      <c r="D41" s="17"/>
      <c r="E41" s="17"/>
      <c r="F41" s="17">
        <v>40.5</v>
      </c>
      <c r="G41" s="17"/>
      <c r="H41" s="29">
        <v>41.9</v>
      </c>
      <c r="I41" s="17">
        <v>42.4</v>
      </c>
      <c r="J41" s="18"/>
      <c r="K41" s="15"/>
    </row>
    <row r="42" spans="2:11" ht="15"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2:10" ht="15">
      <c r="B43" s="1" t="s">
        <v>57</v>
      </c>
      <c r="C43" s="40" t="s">
        <v>26</v>
      </c>
      <c r="D43" s="40"/>
      <c r="E43" s="40"/>
      <c r="F43" s="40"/>
      <c r="G43" s="40" t="s">
        <v>27</v>
      </c>
      <c r="H43" s="40"/>
      <c r="I43" s="40"/>
      <c r="J43" s="40"/>
    </row>
    <row r="44" spans="2:10" ht="45">
      <c r="B44" s="1"/>
      <c r="C44" s="3" t="s">
        <v>23</v>
      </c>
      <c r="D44" s="3" t="s">
        <v>32</v>
      </c>
      <c r="E44" s="3" t="s">
        <v>24</v>
      </c>
      <c r="F44" s="9" t="s">
        <v>25</v>
      </c>
      <c r="G44" s="4" t="s">
        <v>33</v>
      </c>
      <c r="H44" s="3" t="s">
        <v>32</v>
      </c>
      <c r="I44" s="3" t="s">
        <v>24</v>
      </c>
      <c r="J44" s="8" t="s">
        <v>25</v>
      </c>
    </row>
    <row r="45" spans="2:10" ht="15">
      <c r="B45" s="1" t="s">
        <v>17</v>
      </c>
      <c r="C45" s="1">
        <v>0</v>
      </c>
      <c r="D45" s="6">
        <f>D4/(1/0.0358)</f>
        <v>1.5752</v>
      </c>
      <c r="E45" s="6">
        <f>E4/(1/0.0358)</f>
        <v>1.1098000000000001</v>
      </c>
      <c r="F45" s="30">
        <f>SUM(C45:E45)</f>
        <v>2.685</v>
      </c>
      <c r="G45" s="7">
        <f aca="true" t="shared" si="10" ref="G45:I51">G4/(1/0.0358)</f>
        <v>1.79</v>
      </c>
      <c r="H45" s="6">
        <f t="shared" si="10"/>
        <v>0.6086</v>
      </c>
      <c r="I45" s="6">
        <f t="shared" si="10"/>
        <v>1.1098000000000001</v>
      </c>
      <c r="J45" s="32">
        <f>SUM(G45:I45)</f>
        <v>3.5084</v>
      </c>
    </row>
    <row r="46" spans="2:10" ht="15">
      <c r="B46" s="1" t="s">
        <v>18</v>
      </c>
      <c r="C46" s="1">
        <v>0</v>
      </c>
      <c r="D46" s="6">
        <f aca="true" t="shared" si="11" ref="D46:D51">D5*(1/0.0358)</f>
        <v>0</v>
      </c>
      <c r="E46" s="6">
        <f aca="true" t="shared" si="12" ref="E46:E51">E5/(1/0.0358)</f>
        <v>0.2864</v>
      </c>
      <c r="F46" s="10">
        <f aca="true" t="shared" si="13" ref="F46:F51">SUM(C46:E46)</f>
        <v>0.2864</v>
      </c>
      <c r="G46" s="7">
        <f t="shared" si="10"/>
        <v>1.79</v>
      </c>
      <c r="H46" s="6">
        <f t="shared" si="10"/>
        <v>0.4296</v>
      </c>
      <c r="I46" s="6">
        <f t="shared" si="10"/>
        <v>0.2864</v>
      </c>
      <c r="J46" s="7">
        <f aca="true" t="shared" si="14" ref="J46:J51">SUM(G46:I46)</f>
        <v>2.506</v>
      </c>
    </row>
    <row r="47" spans="2:10" ht="15">
      <c r="B47" s="1" t="s">
        <v>37</v>
      </c>
      <c r="C47" s="1">
        <v>0</v>
      </c>
      <c r="D47" s="6">
        <f t="shared" si="11"/>
        <v>0</v>
      </c>
      <c r="E47" s="6">
        <f t="shared" si="12"/>
        <v>0</v>
      </c>
      <c r="F47" s="10">
        <f t="shared" si="13"/>
        <v>0</v>
      </c>
      <c r="G47" s="7">
        <f t="shared" si="10"/>
        <v>1.79</v>
      </c>
      <c r="H47" s="6">
        <f t="shared" si="10"/>
        <v>1.7184</v>
      </c>
      <c r="I47" s="6">
        <f t="shared" si="10"/>
        <v>0</v>
      </c>
      <c r="J47" s="7">
        <f t="shared" si="14"/>
        <v>3.5084</v>
      </c>
    </row>
    <row r="48" spans="2:10" ht="15">
      <c r="B48" s="1" t="s">
        <v>19</v>
      </c>
      <c r="C48" s="1">
        <v>0</v>
      </c>
      <c r="D48" s="6">
        <f t="shared" si="11"/>
        <v>0</v>
      </c>
      <c r="E48" s="6">
        <f t="shared" si="12"/>
        <v>0</v>
      </c>
      <c r="F48" s="10">
        <f t="shared" si="13"/>
        <v>0</v>
      </c>
      <c r="G48" s="7">
        <f t="shared" si="10"/>
        <v>1.79</v>
      </c>
      <c r="H48" s="6">
        <f t="shared" si="10"/>
        <v>0.4296</v>
      </c>
      <c r="I48" s="6">
        <f t="shared" si="10"/>
        <v>0</v>
      </c>
      <c r="J48" s="7">
        <f t="shared" si="14"/>
        <v>2.2196</v>
      </c>
    </row>
    <row r="49" spans="2:10" ht="15">
      <c r="B49" s="1" t="s">
        <v>20</v>
      </c>
      <c r="C49" s="1">
        <v>0</v>
      </c>
      <c r="D49" s="6">
        <f t="shared" si="11"/>
        <v>0</v>
      </c>
      <c r="E49" s="6">
        <f t="shared" si="12"/>
        <v>1.7184</v>
      </c>
      <c r="F49" s="10">
        <f t="shared" si="13"/>
        <v>1.7184</v>
      </c>
      <c r="G49" s="7">
        <f t="shared" si="10"/>
        <v>1.79</v>
      </c>
      <c r="H49" s="6">
        <f t="shared" si="10"/>
        <v>0</v>
      </c>
      <c r="I49" s="6">
        <f t="shared" si="10"/>
        <v>1.7184</v>
      </c>
      <c r="J49" s="7">
        <f t="shared" si="14"/>
        <v>3.5084</v>
      </c>
    </row>
    <row r="50" spans="2:10" ht="15">
      <c r="B50" s="1" t="s">
        <v>21</v>
      </c>
      <c r="C50" s="1">
        <v>0</v>
      </c>
      <c r="D50" s="6">
        <f t="shared" si="11"/>
        <v>0</v>
      </c>
      <c r="E50" s="6">
        <f t="shared" si="12"/>
        <v>2.0406</v>
      </c>
      <c r="F50" s="10">
        <f t="shared" si="13"/>
        <v>2.0406</v>
      </c>
      <c r="G50" s="7">
        <f t="shared" si="10"/>
        <v>1.79</v>
      </c>
      <c r="H50" s="6">
        <f t="shared" si="10"/>
        <v>0</v>
      </c>
      <c r="I50" s="6">
        <f t="shared" si="10"/>
        <v>2.0406</v>
      </c>
      <c r="J50" s="7">
        <f t="shared" si="14"/>
        <v>3.8306</v>
      </c>
    </row>
    <row r="51" spans="2:10" ht="15">
      <c r="B51" s="1" t="s">
        <v>22</v>
      </c>
      <c r="C51" s="1">
        <v>0</v>
      </c>
      <c r="D51" s="6">
        <f t="shared" si="11"/>
        <v>0</v>
      </c>
      <c r="E51" s="6">
        <f t="shared" si="12"/>
        <v>0.2864</v>
      </c>
      <c r="F51" s="10">
        <f t="shared" si="13"/>
        <v>0.2864</v>
      </c>
      <c r="G51" s="7">
        <f t="shared" si="10"/>
        <v>1.79</v>
      </c>
      <c r="H51" s="6">
        <f t="shared" si="10"/>
        <v>0</v>
      </c>
      <c r="I51" s="6">
        <f t="shared" si="10"/>
        <v>0.2864</v>
      </c>
      <c r="J51" s="7">
        <f t="shared" si="14"/>
        <v>2.0764</v>
      </c>
    </row>
    <row r="52" spans="2:10" ht="15">
      <c r="B52" s="1"/>
      <c r="C52" s="1"/>
      <c r="D52" s="1"/>
      <c r="E52" s="1"/>
      <c r="F52" s="1"/>
      <c r="G52" s="1"/>
      <c r="H52" s="1"/>
      <c r="I52" s="1"/>
      <c r="J52" s="1"/>
    </row>
    <row r="53" spans="2:10" ht="15">
      <c r="B53" s="1"/>
      <c r="C53" s="1" t="s">
        <v>54</v>
      </c>
      <c r="D53" s="1"/>
      <c r="E53" s="1"/>
      <c r="F53" s="1"/>
      <c r="G53" s="1"/>
      <c r="H53" s="1"/>
      <c r="I53" s="1"/>
      <c r="J53" s="1"/>
    </row>
    <row r="55" ht="15">
      <c r="B55" t="s">
        <v>34</v>
      </c>
    </row>
    <row r="56" ht="15">
      <c r="B56" t="s">
        <v>35</v>
      </c>
    </row>
    <row r="57" ht="15">
      <c r="B57" t="s">
        <v>36</v>
      </c>
    </row>
    <row r="62" ht="15">
      <c r="B62" s="12" t="s">
        <v>43</v>
      </c>
    </row>
    <row r="63" ht="15">
      <c r="B63" s="12" t="s">
        <v>41</v>
      </c>
    </row>
    <row r="64" s="1" customFormat="1" ht="15">
      <c r="B64" s="12" t="s">
        <v>42</v>
      </c>
    </row>
    <row r="65" s="1" customFormat="1" ht="15">
      <c r="B65" s="12" t="s">
        <v>44</v>
      </c>
    </row>
    <row r="66" s="1" customFormat="1" ht="15">
      <c r="B66" s="12"/>
    </row>
    <row r="67" ht="15">
      <c r="B67" s="12" t="s">
        <v>45</v>
      </c>
    </row>
    <row r="68" s="1" customFormat="1" ht="15">
      <c r="B68" s="12" t="s">
        <v>46</v>
      </c>
    </row>
    <row r="69" ht="15">
      <c r="B69" s="12" t="s">
        <v>38</v>
      </c>
    </row>
    <row r="71" ht="15">
      <c r="B71" s="12" t="s">
        <v>39</v>
      </c>
    </row>
    <row r="72" ht="15">
      <c r="B72" s="12"/>
    </row>
    <row r="73" ht="15">
      <c r="B73" s="12" t="s">
        <v>40</v>
      </c>
    </row>
  </sheetData>
  <sheetProtection/>
  <mergeCells count="8">
    <mergeCell ref="C2:F2"/>
    <mergeCell ref="G2:J2"/>
    <mergeCell ref="C14:F14"/>
    <mergeCell ref="G14:J14"/>
    <mergeCell ref="C43:F43"/>
    <mergeCell ref="G43:J43"/>
    <mergeCell ref="C27:F27"/>
    <mergeCell ref="G27:J27"/>
  </mergeCells>
  <printOptions gridLines="1"/>
  <pageMargins left="0.7086614173228347" right="0.3937007874015748" top="0.3937007874015748" bottom="0.3937007874015748" header="0.31496062992125984" footer="0.31496062992125984"/>
  <pageSetup horizontalDpi="600" verticalDpi="600" orientation="portrait" paperSize="9" scale="97" r:id="rId1"/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I7"/>
  <sheetViews>
    <sheetView zoomScalePageLayoutView="0" workbookViewId="0" topLeftCell="A1">
      <selection activeCell="D15" sqref="D15"/>
    </sheetView>
  </sheetViews>
  <sheetFormatPr defaultColWidth="9.140625" defaultRowHeight="15"/>
  <cols>
    <col min="2" max="2" width="18.57421875" style="0" customWidth="1"/>
    <col min="4" max="4" width="10.421875" style="0" customWidth="1"/>
    <col min="10" max="10" width="19.28125" style="0" customWidth="1"/>
  </cols>
  <sheetData>
    <row r="1" ht="15">
      <c r="H1" t="s">
        <v>67</v>
      </c>
    </row>
    <row r="2" spans="3:9" ht="15">
      <c r="C2" t="s">
        <v>59</v>
      </c>
      <c r="D2" t="s">
        <v>61</v>
      </c>
      <c r="E2" t="s">
        <v>60</v>
      </c>
      <c r="F2" t="s">
        <v>63</v>
      </c>
      <c r="G2" t="s">
        <v>66</v>
      </c>
      <c r="H2" t="s">
        <v>65</v>
      </c>
      <c r="I2" t="s">
        <v>64</v>
      </c>
    </row>
    <row r="3" spans="2:9" ht="15">
      <c r="B3" t="s">
        <v>69</v>
      </c>
      <c r="C3">
        <v>0.28</v>
      </c>
      <c r="D3" s="1">
        <v>0.28</v>
      </c>
      <c r="E3" s="1">
        <v>0.28</v>
      </c>
      <c r="F3" s="1">
        <v>0.28</v>
      </c>
      <c r="G3" s="1">
        <v>0.28</v>
      </c>
      <c r="H3" s="1">
        <v>0.28</v>
      </c>
      <c r="I3" s="1">
        <v>0.28</v>
      </c>
    </row>
    <row r="4" spans="2:9" s="1" customFormat="1" ht="15">
      <c r="B4" s="1" t="s">
        <v>68</v>
      </c>
      <c r="C4" s="1">
        <v>0.23</v>
      </c>
      <c r="D4" s="1">
        <v>0.23</v>
      </c>
      <c r="E4" s="1">
        <v>0.23</v>
      </c>
      <c r="F4" s="1">
        <v>0.23</v>
      </c>
      <c r="G4" s="1">
        <v>0.23</v>
      </c>
      <c r="H4" s="1">
        <v>0.23</v>
      </c>
      <c r="I4" s="1">
        <v>0.23</v>
      </c>
    </row>
    <row r="5" spans="2:6" ht="15">
      <c r="B5" t="s">
        <v>58</v>
      </c>
      <c r="C5">
        <v>0.17</v>
      </c>
      <c r="D5">
        <v>0.12</v>
      </c>
      <c r="E5">
        <v>0.49</v>
      </c>
      <c r="F5">
        <v>0.12</v>
      </c>
    </row>
    <row r="6" spans="2:9" ht="15">
      <c r="B6" t="s">
        <v>62</v>
      </c>
      <c r="C6">
        <v>0.32</v>
      </c>
      <c r="D6">
        <v>0.08</v>
      </c>
      <c r="E6">
        <v>0</v>
      </c>
      <c r="G6">
        <v>0.49</v>
      </c>
      <c r="H6">
        <v>0.58</v>
      </c>
      <c r="I6">
        <v>0.08</v>
      </c>
    </row>
    <row r="7" spans="3:9" ht="15">
      <c r="C7">
        <f>SUM(C3:C6)</f>
        <v>1</v>
      </c>
      <c r="D7" s="1">
        <f aca="true" t="shared" si="0" ref="D7:I7">SUM(D3:D6)</f>
        <v>0.71</v>
      </c>
      <c r="E7" s="1">
        <f t="shared" si="0"/>
        <v>1</v>
      </c>
      <c r="F7" s="1">
        <f t="shared" si="0"/>
        <v>0.63</v>
      </c>
      <c r="G7" s="1">
        <f t="shared" si="0"/>
        <v>1</v>
      </c>
      <c r="H7" s="1">
        <f t="shared" si="0"/>
        <v>1.0899999999999999</v>
      </c>
      <c r="I7" s="1">
        <f t="shared" si="0"/>
        <v>0.59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Videncentret for Landbrug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Regneark med omregningsfaktorer - energi</dc:title>
  <dc:subject/>
  <dc:creator>bruger</dc:creator>
  <cp:keywords/>
  <dc:description/>
  <cp:lastModifiedBy>sst</cp:lastModifiedBy>
  <cp:lastPrinted>2011-05-12T07:46:43Z</cp:lastPrinted>
  <dcterms:created xsi:type="dcterms:W3CDTF">2011-04-11T07:57:07Z</dcterms:created>
  <dcterms:modified xsi:type="dcterms:W3CDTF">2011-06-21T09:19:53Z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PublishingPageConte">
    <vt:lpwstr/>
  </property>
  <property fmtid="{D5CDD505-2E9C-101B-9397-08002B2CF9AE}" pid="4" name="Revisionsda">
    <vt:lpwstr>2011-06-21T09:26:00Z</vt:lpwstr>
  </property>
  <property fmtid="{D5CDD505-2E9C-101B-9397-08002B2CF9AE}" pid="5" name="HideInRollu">
    <vt:lpwstr>0</vt:lpwstr>
  </property>
  <property fmtid="{D5CDD505-2E9C-101B-9397-08002B2CF9AE}" pid="6" name="DynamicPublishingConten">
    <vt:lpwstr/>
  </property>
  <property fmtid="{D5CDD505-2E9C-101B-9397-08002B2CF9AE}" pid="7" name="Projekt">
    <vt:lpwstr>530;#Bioenergikoncept og landmanden som energileverandør</vt:lpwstr>
  </property>
  <property fmtid="{D5CDD505-2E9C-101B-9397-08002B2CF9AE}" pid="8" name="PublishingRollupIma">
    <vt:lpwstr/>
  </property>
  <property fmtid="{D5CDD505-2E9C-101B-9397-08002B2CF9AE}" pid="9" name="Noegleo">
    <vt:lpwstr/>
  </property>
  <property fmtid="{D5CDD505-2E9C-101B-9397-08002B2CF9AE}" pid="10" name="Audien">
    <vt:lpwstr/>
  </property>
  <property fmtid="{D5CDD505-2E9C-101B-9397-08002B2CF9AE}" pid="11" name="Sprogva">
    <vt:lpwstr>2</vt:lpwstr>
  </property>
  <property fmtid="{D5CDD505-2E9C-101B-9397-08002B2CF9AE}" pid="12" name="ArticleStartDa">
    <vt:lpwstr>2011-06-21T11:29:18Z</vt:lpwstr>
  </property>
  <property fmtid="{D5CDD505-2E9C-101B-9397-08002B2CF9AE}" pid="13" name="ArticleByLi">
    <vt:lpwstr/>
  </property>
  <property fmtid="{D5CDD505-2E9C-101B-9397-08002B2CF9AE}" pid="14" name="Bekraeftelsesda">
    <vt:lpwstr>2011-06-21T11:26:00Z</vt:lpwstr>
  </property>
  <property fmtid="{D5CDD505-2E9C-101B-9397-08002B2CF9AE}" pid="15" name="HitCou">
    <vt:lpwstr>0</vt:lpwstr>
  </property>
  <property fmtid="{D5CDD505-2E9C-101B-9397-08002B2CF9AE}" pid="16" name="PublishingImageCapti">
    <vt:lpwstr/>
  </property>
  <property fmtid="{D5CDD505-2E9C-101B-9397-08002B2CF9AE}" pid="17" name="DynamicPublishingConten">
    <vt:lpwstr/>
  </property>
  <property fmtid="{D5CDD505-2E9C-101B-9397-08002B2CF9AE}" pid="18" name="NetSkabelonVal">
    <vt:lpwstr/>
  </property>
  <property fmtid="{D5CDD505-2E9C-101B-9397-08002B2CF9AE}" pid="19" name="PublishingContactEma">
    <vt:lpwstr/>
  </property>
  <property fmtid="{D5CDD505-2E9C-101B-9397-08002B2CF9AE}" pid="20" name="Arkiveringsda">
    <vt:lpwstr>2012-06-20T00:00:00Z</vt:lpwstr>
  </property>
  <property fmtid="{D5CDD505-2E9C-101B-9397-08002B2CF9AE}" pid="21" name="GammelU">
    <vt:lpwstr/>
  </property>
  <property fmtid="{D5CDD505-2E9C-101B-9397-08002B2CF9AE}" pid="22" name="PublishingPageIma">
    <vt:lpwstr/>
  </property>
  <property fmtid="{D5CDD505-2E9C-101B-9397-08002B2CF9AE}" pid="23" name="SummaryLin">
    <vt:lpwstr>&lt;div title="_schemaversion" id="_3"&gt;
  &lt;div title="_view"&gt;
    &lt;span title="_columns"&gt;1&lt;/span&gt;
    &lt;span title="_linkstyle"&gt;&lt;/span&gt;
    &lt;span title="_groupstyle"&gt;&lt;/span&gt;
  &lt;/div&gt;
&lt;/div&gt;</vt:lpwstr>
  </property>
  <property fmtid="{D5CDD505-2E9C-101B-9397-08002B2CF9AE}" pid="24" name="Forfatte">
    <vt:lpwstr>185;#fmp:lckrj</vt:lpwstr>
  </property>
  <property fmtid="{D5CDD505-2E9C-101B-9397-08002B2CF9AE}" pid="25" name="DynamicPublishingConten">
    <vt:lpwstr/>
  </property>
  <property fmtid="{D5CDD505-2E9C-101B-9397-08002B2CF9AE}" pid="26" name="PublishingContactPictu">
    <vt:lpwstr/>
  </property>
  <property fmtid="{D5CDD505-2E9C-101B-9397-08002B2CF9AE}" pid="27" name="Ingen besked ved arkiveri">
    <vt:lpwstr>0</vt:lpwstr>
  </property>
  <property fmtid="{D5CDD505-2E9C-101B-9397-08002B2CF9AE}" pid="28" name="DynamicPublishingConten">
    <vt:lpwstr/>
  </property>
  <property fmtid="{D5CDD505-2E9C-101B-9397-08002B2CF9AE}" pid="29" name="DynamicPublishingConten">
    <vt:lpwstr/>
  </property>
  <property fmtid="{D5CDD505-2E9C-101B-9397-08002B2CF9AE}" pid="30" name="Rettighedsgrup">
    <vt:lpwstr>2</vt:lpwstr>
  </property>
  <property fmtid="{D5CDD505-2E9C-101B-9397-08002B2CF9AE}" pid="31" name="ContentType">
    <vt:lpwstr>0x010100C568DB52D9D0A14D9B2FDCC96666E9F2007948130EC3DB064584E219954237AF3900242457EFB8B24247815D688C526CD44D00C26A9DBCB02B5C4DA1F017B836C045C00060750ADE2E6249BABB5C6118FC133DE800AF2E6DC7107240CAAE62CB7A7C0C310000490F9E6A93A70247B6EC62F1D3DDDB39</vt:lpwstr>
  </property>
  <property fmtid="{D5CDD505-2E9C-101B-9397-08002B2CF9AE}" pid="32" name="PublishingContactNa">
    <vt:lpwstr/>
  </property>
  <property fmtid="{D5CDD505-2E9C-101B-9397-08002B2CF9AE}" pid="33" name="ContentTy">
    <vt:lpwstr>Landbrugsinfo Binær Fil</vt:lpwstr>
  </property>
  <property fmtid="{D5CDD505-2E9C-101B-9397-08002B2CF9AE}" pid="34" name="Commen">
    <vt:lpwstr>Her kan du se regneark: omregningsfaktor - energi.</vt:lpwstr>
  </property>
  <property fmtid="{D5CDD505-2E9C-101B-9397-08002B2CF9AE}" pid="35" name="display_urn:schemas-microsoft-com:office:office#Forfatte">
    <vt:lpwstr>Karen Jørgensen (FMP)</vt:lpwstr>
  </property>
  <property fmtid="{D5CDD505-2E9C-101B-9397-08002B2CF9AE}" pid="36" name="Listeko">
    <vt:lpwstr/>
  </property>
  <property fmtid="{D5CDD505-2E9C-101B-9397-08002B2CF9AE}" pid="37" name="Numm">
    <vt:lpwstr/>
  </property>
  <property fmtid="{D5CDD505-2E9C-101B-9397-08002B2CF9AE}" pid="38" name="Afsend">
    <vt:lpwstr>2</vt:lpwstr>
  </property>
  <property fmtid="{D5CDD505-2E9C-101B-9397-08002B2CF9AE}" pid="39" name="DynamicPublishingConten">
    <vt:lpwstr/>
  </property>
  <property fmtid="{D5CDD505-2E9C-101B-9397-08002B2CF9AE}" pid="40" name="EnclosureF">
    <vt:lpwstr/>
  </property>
  <property fmtid="{D5CDD505-2E9C-101B-9397-08002B2CF9AE}" pid="41" name="AllowCommen">
    <vt:lpwstr>1</vt:lpwstr>
  </property>
  <property fmtid="{D5CDD505-2E9C-101B-9397-08002B2CF9AE}" pid="42" name="DisplayCommen">
    <vt:lpwstr>1</vt:lpwstr>
  </property>
  <property fmtid="{D5CDD505-2E9C-101B-9397-08002B2CF9AE}" pid="43" name="Ansvarligafdeli">
    <vt:lpwstr>38</vt:lpwstr>
  </property>
  <property fmtid="{D5CDD505-2E9C-101B-9397-08002B2CF9AE}" pid="44" name="Informationsser">
    <vt:lpwstr/>
  </property>
  <property fmtid="{D5CDD505-2E9C-101B-9397-08002B2CF9AE}" pid="45" name="WebInfoSubjec">
    <vt:lpwstr/>
  </property>
</Properties>
</file>